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HĐND XA PHUOC AN\2. HĐND XÃ KHÓA XIII, NK 2026-2031\10. NGHỊ QUYẾT\NGHỊ QUYẾT NK 2026-2031\"/>
    </mc:Choice>
  </mc:AlternateContent>
  <bookViews>
    <workbookView xWindow="0" yWindow="0" windowWidth="20490" windowHeight="8040"/>
  </bookViews>
  <sheets>
    <sheet name="PHỤ LỤC 1" sheetId="1" r:id="rId1"/>
  </sheets>
  <definedNames>
    <definedName name="_xlnm.Print_Titles" localSheetId="0">'PHỤ LỤC 1'!$5:$6</definedName>
  </definedNames>
  <calcPr calcId="162913"/>
</workbook>
</file>

<file path=xl/calcChain.xml><?xml version="1.0" encoding="utf-8"?>
<calcChain xmlns="http://schemas.openxmlformats.org/spreadsheetml/2006/main">
  <c r="I36" i="1" l="1"/>
  <c r="G40" i="1"/>
  <c r="I40" i="1" s="1"/>
  <c r="I39" i="1"/>
  <c r="H38" i="1"/>
  <c r="F38" i="1"/>
  <c r="D38" i="1"/>
  <c r="G37" i="1"/>
  <c r="I37" i="1" s="1"/>
  <c r="H36" i="1"/>
  <c r="H35" i="1" s="1"/>
  <c r="F35" i="1"/>
  <c r="E35" i="1"/>
  <c r="I34" i="1"/>
  <c r="H34" i="1"/>
  <c r="I33" i="1"/>
  <c r="H33" i="1"/>
  <c r="G32" i="1"/>
  <c r="F32" i="1"/>
  <c r="E32" i="1"/>
  <c r="D32" i="1"/>
  <c r="D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6" i="1"/>
  <c r="H15" i="1" s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G9" i="1"/>
  <c r="G8" i="1" s="1"/>
  <c r="G7" i="1" s="1"/>
  <c r="F9" i="1"/>
  <c r="F8" i="1" s="1"/>
  <c r="F7" i="1" s="1"/>
  <c r="E9" i="1"/>
  <c r="H9" i="1" s="1"/>
  <c r="H32" i="1" l="1"/>
  <c r="F31" i="1"/>
  <c r="H31" i="1"/>
  <c r="I16" i="1"/>
  <c r="E31" i="1"/>
  <c r="I32" i="1"/>
  <c r="H8" i="1"/>
  <c r="H7" i="1" s="1"/>
  <c r="E8" i="1"/>
  <c r="E7" i="1" s="1"/>
  <c r="G35" i="1"/>
  <c r="I35" i="1"/>
  <c r="G38" i="1"/>
  <c r="I38" i="1" s="1"/>
  <c r="I9" i="1"/>
  <c r="I8" i="1" s="1"/>
  <c r="I7" i="1" s="1"/>
  <c r="I31" i="1" l="1"/>
  <c r="G31" i="1"/>
</calcChain>
</file>

<file path=xl/sharedStrings.xml><?xml version="1.0" encoding="utf-8"?>
<sst xmlns="http://schemas.openxmlformats.org/spreadsheetml/2006/main" count="51" uniqueCount="50">
  <si>
    <t>ĐIỀU CHỈNH DỰ TOÁN THU NGÂN SÁCH NHÀ NƯỚC NĂM 2026 XÃ PHƯỚC AN</t>
  </si>
  <si>
    <t>ĐVT: triệu đồng</t>
  </si>
  <si>
    <t>STT</t>
  </si>
  <si>
    <t>CHỈ TIÊU</t>
  </si>
  <si>
    <t>Tỷ lệ điều tiết</t>
  </si>
  <si>
    <t xml:space="preserve"> Dự toán  giao đầu năm 2026 theo NQ50/NQ-HĐND ngày 10/12/2025</t>
  </si>
  <si>
    <t xml:space="preserve"> Dự toán giao điều chỉnh năm 2026 theo NQ20/NQ-HĐND ngày 09/7/2026</t>
  </si>
  <si>
    <t>Dự toán 
điều chỉnh (Đợt 1)</t>
  </si>
  <si>
    <t>Dự toán 
điều chỉnh (Đợt 2)</t>
  </si>
  <si>
    <t>Dự toán 
điều chỉnh (Đợt 3)</t>
  </si>
  <si>
    <t xml:space="preserve">Tổng dự toán 
sau điều chỉnh </t>
  </si>
  <si>
    <t>A</t>
  </si>
  <si>
    <t>Thu ngân sách xã (Thu nội địa)</t>
  </si>
  <si>
    <t>I</t>
  </si>
  <si>
    <t>Thu nội địa (trừ thu tiền sử dụng đất)</t>
  </si>
  <si>
    <t>Thuế CTN NQD Cấp cơ sở quản lý)</t>
  </si>
  <si>
    <t xml:space="preserve"> - Thuế Giá trị gia tăng</t>
  </si>
  <si>
    <t xml:space="preserve"> - Thuế tiêu thụ đặc biệt</t>
  </si>
  <si>
    <t xml:space="preserve"> - Thuế Thu nhập doanh nghiệp</t>
  </si>
  <si>
    <t xml:space="preserve"> - Thuế tài nguyên</t>
  </si>
  <si>
    <t>Thuế thu nhập cá nhân</t>
  </si>
  <si>
    <t>Lệ phí trước bạ</t>
  </si>
  <si>
    <t xml:space="preserve"> - Trong đó, cân đối lệ phí trước bạ</t>
  </si>
  <si>
    <t>Thuế bảo vệ môi trường</t>
  </si>
  <si>
    <t>Phí, lệ phí</t>
  </si>
  <si>
    <t xml:space="preserve"> - Trong cân đối</t>
  </si>
  <si>
    <t>Thu tiền thuê đất</t>
  </si>
  <si>
    <t>Thuế sử dụng đất nông nghiệp</t>
  </si>
  <si>
    <t>Thuế sử dụng đất phi nông nghiệp</t>
  </si>
  <si>
    <t>Thu tiền sử dụng đất</t>
  </si>
  <si>
    <t>Trong đó, thu tiền sử dụng đất trong dân</t>
  </si>
  <si>
    <t>Thu khác ngân sách</t>
  </si>
  <si>
    <t>II</t>
  </si>
  <si>
    <t>Các khoản thuế tỉnh thu xã hưởng</t>
  </si>
  <si>
    <t>Thuế giá trị gia tăng</t>
  </si>
  <si>
    <t>Thuế thu nhập doanh nghiệp</t>
  </si>
  <si>
    <t>Thuế tài nguyên</t>
  </si>
  <si>
    <t>B</t>
  </si>
  <si>
    <t>Thu cân đối ngân sách địa phương</t>
  </si>
  <si>
    <t>Thu ngân sách xã được hưởng theo phân cấp</t>
  </si>
  <si>
    <t>* Số thu xã hưởng 100%</t>
  </si>
  <si>
    <t>* Số thu xã hưởng theo tỷ lệ</t>
  </si>
  <si>
    <t>Thu bổ sung từ Ngân sách thành phố</t>
  </si>
  <si>
    <t>Thu bổ sung cân đối ngân sách:</t>
  </si>
  <si>
    <t>Thu bổ sung có mục tiêu từ ngân sách thành phố</t>
  </si>
  <si>
    <t>Thu từ nguồn tại đơn vị</t>
  </si>
  <si>
    <t>Thu chuyển nguồn</t>
  </si>
  <si>
    <t>Thu kết dư</t>
  </si>
  <si>
    <t>(Kèm theo Nghị quyết số 25/NQ-HĐND ngày  22/9/2026 của HĐND xã  Phước An)</t>
  </si>
  <si>
    <t>Phụ lục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</si>
</sst>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i/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64" fontId="4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64" fontId="5" fillId="0" borderId="1" xfId="1" applyNumberFormat="1" applyFont="1" applyFill="1" applyBorder="1" applyAlignment="1">
      <alignment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9" fontId="6" fillId="0" borderId="1" xfId="0" applyNumberFormat="1" applyFont="1" applyFill="1" applyBorder="1" applyAlignment="1">
      <alignment vertical="center"/>
    </xf>
    <xf numFmtId="164" fontId="6" fillId="0" borderId="1" xfId="1" applyNumberFormat="1" applyFont="1" applyFill="1" applyBorder="1" applyAlignment="1">
      <alignment vertical="center"/>
    </xf>
    <xf numFmtId="164" fontId="6" fillId="0" borderId="1" xfId="1" applyNumberFormat="1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vertical="center"/>
    </xf>
    <xf numFmtId="164" fontId="2" fillId="0" borderId="1" xfId="1" applyNumberFormat="1" applyFont="1" applyFill="1" applyBorder="1" applyAlignment="1">
      <alignment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F5050"/>
      <color rgb="FFFFFF99"/>
      <color rgb="FF00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>
      <selection sqref="A1:I1"/>
    </sheetView>
  </sheetViews>
  <sheetFormatPr defaultRowHeight="15.75" x14ac:dyDescent="0.25"/>
  <cols>
    <col min="1" max="1" width="5" style="1" customWidth="1"/>
    <col min="2" max="2" width="47.85546875" style="1" customWidth="1"/>
    <col min="3" max="3" width="9.42578125" style="1" customWidth="1"/>
    <col min="4" max="4" width="12.85546875" style="1" customWidth="1"/>
    <col min="5" max="5" width="14.7109375" style="1" customWidth="1"/>
    <col min="6" max="6" width="10.7109375" style="1" customWidth="1"/>
    <col min="7" max="7" width="11" style="2" customWidth="1"/>
    <col min="8" max="8" width="12.140625" style="2" customWidth="1"/>
    <col min="9" max="9" width="16.28515625" style="1" customWidth="1"/>
    <col min="10" max="10" width="13.140625" style="1" customWidth="1"/>
    <col min="11" max="11" width="18.85546875" style="1" customWidth="1"/>
    <col min="12" max="244" width="8.85546875" style="1"/>
    <col min="245" max="245" width="5" style="1" customWidth="1"/>
    <col min="246" max="246" width="51.28515625" style="1" customWidth="1"/>
    <col min="247" max="247" width="13" style="1" customWidth="1"/>
    <col min="248" max="248" width="14.5703125" style="1" customWidth="1"/>
    <col min="249" max="249" width="12.7109375" style="1" customWidth="1"/>
    <col min="250" max="250" width="13.28515625" style="1" bestFit="1" customWidth="1"/>
    <col min="251" max="253" width="0" style="1" hidden="1" customWidth="1"/>
    <col min="254" max="500" width="8.85546875" style="1"/>
    <col min="501" max="501" width="5" style="1" customWidth="1"/>
    <col min="502" max="502" width="51.28515625" style="1" customWidth="1"/>
    <col min="503" max="503" width="13" style="1" customWidth="1"/>
    <col min="504" max="504" width="14.5703125" style="1" customWidth="1"/>
    <col min="505" max="505" width="12.7109375" style="1" customWidth="1"/>
    <col min="506" max="506" width="13.28515625" style="1" bestFit="1" customWidth="1"/>
    <col min="507" max="509" width="0" style="1" hidden="1" customWidth="1"/>
    <col min="510" max="756" width="8.85546875" style="1"/>
    <col min="757" max="757" width="5" style="1" customWidth="1"/>
    <col min="758" max="758" width="51.28515625" style="1" customWidth="1"/>
    <col min="759" max="759" width="13" style="1" customWidth="1"/>
    <col min="760" max="760" width="14.5703125" style="1" customWidth="1"/>
    <col min="761" max="761" width="12.7109375" style="1" customWidth="1"/>
    <col min="762" max="762" width="13.28515625" style="1" bestFit="1" customWidth="1"/>
    <col min="763" max="765" width="0" style="1" hidden="1" customWidth="1"/>
    <col min="766" max="1012" width="8.85546875" style="1"/>
    <col min="1013" max="1013" width="5" style="1" customWidth="1"/>
    <col min="1014" max="1014" width="51.28515625" style="1" customWidth="1"/>
    <col min="1015" max="1015" width="13" style="1" customWidth="1"/>
    <col min="1016" max="1016" width="14.5703125" style="1" customWidth="1"/>
    <col min="1017" max="1017" width="12.7109375" style="1" customWidth="1"/>
    <col min="1018" max="1018" width="13.28515625" style="1" bestFit="1" customWidth="1"/>
    <col min="1019" max="1021" width="0" style="1" hidden="1" customWidth="1"/>
    <col min="1022" max="1268" width="8.85546875" style="1"/>
    <col min="1269" max="1269" width="5" style="1" customWidth="1"/>
    <col min="1270" max="1270" width="51.28515625" style="1" customWidth="1"/>
    <col min="1271" max="1271" width="13" style="1" customWidth="1"/>
    <col min="1272" max="1272" width="14.5703125" style="1" customWidth="1"/>
    <col min="1273" max="1273" width="12.7109375" style="1" customWidth="1"/>
    <col min="1274" max="1274" width="13.28515625" style="1" bestFit="1" customWidth="1"/>
    <col min="1275" max="1277" width="0" style="1" hidden="1" customWidth="1"/>
    <col min="1278" max="1524" width="8.85546875" style="1"/>
    <col min="1525" max="1525" width="5" style="1" customWidth="1"/>
    <col min="1526" max="1526" width="51.28515625" style="1" customWidth="1"/>
    <col min="1527" max="1527" width="13" style="1" customWidth="1"/>
    <col min="1528" max="1528" width="14.5703125" style="1" customWidth="1"/>
    <col min="1529" max="1529" width="12.7109375" style="1" customWidth="1"/>
    <col min="1530" max="1530" width="13.28515625" style="1" bestFit="1" customWidth="1"/>
    <col min="1531" max="1533" width="0" style="1" hidden="1" customWidth="1"/>
    <col min="1534" max="1780" width="8.85546875" style="1"/>
    <col min="1781" max="1781" width="5" style="1" customWidth="1"/>
    <col min="1782" max="1782" width="51.28515625" style="1" customWidth="1"/>
    <col min="1783" max="1783" width="13" style="1" customWidth="1"/>
    <col min="1784" max="1784" width="14.5703125" style="1" customWidth="1"/>
    <col min="1785" max="1785" width="12.7109375" style="1" customWidth="1"/>
    <col min="1786" max="1786" width="13.28515625" style="1" bestFit="1" customWidth="1"/>
    <col min="1787" max="1789" width="0" style="1" hidden="1" customWidth="1"/>
    <col min="1790" max="2036" width="8.85546875" style="1"/>
    <col min="2037" max="2037" width="5" style="1" customWidth="1"/>
    <col min="2038" max="2038" width="51.28515625" style="1" customWidth="1"/>
    <col min="2039" max="2039" width="13" style="1" customWidth="1"/>
    <col min="2040" max="2040" width="14.5703125" style="1" customWidth="1"/>
    <col min="2041" max="2041" width="12.7109375" style="1" customWidth="1"/>
    <col min="2042" max="2042" width="13.28515625" style="1" bestFit="1" customWidth="1"/>
    <col min="2043" max="2045" width="0" style="1" hidden="1" customWidth="1"/>
    <col min="2046" max="2292" width="8.85546875" style="1"/>
    <col min="2293" max="2293" width="5" style="1" customWidth="1"/>
    <col min="2294" max="2294" width="51.28515625" style="1" customWidth="1"/>
    <col min="2295" max="2295" width="13" style="1" customWidth="1"/>
    <col min="2296" max="2296" width="14.5703125" style="1" customWidth="1"/>
    <col min="2297" max="2297" width="12.7109375" style="1" customWidth="1"/>
    <col min="2298" max="2298" width="13.28515625" style="1" bestFit="1" customWidth="1"/>
    <col min="2299" max="2301" width="0" style="1" hidden="1" customWidth="1"/>
    <col min="2302" max="2548" width="8.85546875" style="1"/>
    <col min="2549" max="2549" width="5" style="1" customWidth="1"/>
    <col min="2550" max="2550" width="51.28515625" style="1" customWidth="1"/>
    <col min="2551" max="2551" width="13" style="1" customWidth="1"/>
    <col min="2552" max="2552" width="14.5703125" style="1" customWidth="1"/>
    <col min="2553" max="2553" width="12.7109375" style="1" customWidth="1"/>
    <col min="2554" max="2554" width="13.28515625" style="1" bestFit="1" customWidth="1"/>
    <col min="2555" max="2557" width="0" style="1" hidden="1" customWidth="1"/>
    <col min="2558" max="2804" width="8.85546875" style="1"/>
    <col min="2805" max="2805" width="5" style="1" customWidth="1"/>
    <col min="2806" max="2806" width="51.28515625" style="1" customWidth="1"/>
    <col min="2807" max="2807" width="13" style="1" customWidth="1"/>
    <col min="2808" max="2808" width="14.5703125" style="1" customWidth="1"/>
    <col min="2809" max="2809" width="12.7109375" style="1" customWidth="1"/>
    <col min="2810" max="2810" width="13.28515625" style="1" bestFit="1" customWidth="1"/>
    <col min="2811" max="2813" width="0" style="1" hidden="1" customWidth="1"/>
    <col min="2814" max="3060" width="8.85546875" style="1"/>
    <col min="3061" max="3061" width="5" style="1" customWidth="1"/>
    <col min="3062" max="3062" width="51.28515625" style="1" customWidth="1"/>
    <col min="3063" max="3063" width="13" style="1" customWidth="1"/>
    <col min="3064" max="3064" width="14.5703125" style="1" customWidth="1"/>
    <col min="3065" max="3065" width="12.7109375" style="1" customWidth="1"/>
    <col min="3066" max="3066" width="13.28515625" style="1" bestFit="1" customWidth="1"/>
    <col min="3067" max="3069" width="0" style="1" hidden="1" customWidth="1"/>
    <col min="3070" max="3316" width="8.85546875" style="1"/>
    <col min="3317" max="3317" width="5" style="1" customWidth="1"/>
    <col min="3318" max="3318" width="51.28515625" style="1" customWidth="1"/>
    <col min="3319" max="3319" width="13" style="1" customWidth="1"/>
    <col min="3320" max="3320" width="14.5703125" style="1" customWidth="1"/>
    <col min="3321" max="3321" width="12.7109375" style="1" customWidth="1"/>
    <col min="3322" max="3322" width="13.28515625" style="1" bestFit="1" customWidth="1"/>
    <col min="3323" max="3325" width="0" style="1" hidden="1" customWidth="1"/>
    <col min="3326" max="3572" width="8.85546875" style="1"/>
    <col min="3573" max="3573" width="5" style="1" customWidth="1"/>
    <col min="3574" max="3574" width="51.28515625" style="1" customWidth="1"/>
    <col min="3575" max="3575" width="13" style="1" customWidth="1"/>
    <col min="3576" max="3576" width="14.5703125" style="1" customWidth="1"/>
    <col min="3577" max="3577" width="12.7109375" style="1" customWidth="1"/>
    <col min="3578" max="3578" width="13.28515625" style="1" bestFit="1" customWidth="1"/>
    <col min="3579" max="3581" width="0" style="1" hidden="1" customWidth="1"/>
    <col min="3582" max="3828" width="8.85546875" style="1"/>
    <col min="3829" max="3829" width="5" style="1" customWidth="1"/>
    <col min="3830" max="3830" width="51.28515625" style="1" customWidth="1"/>
    <col min="3831" max="3831" width="13" style="1" customWidth="1"/>
    <col min="3832" max="3832" width="14.5703125" style="1" customWidth="1"/>
    <col min="3833" max="3833" width="12.7109375" style="1" customWidth="1"/>
    <col min="3834" max="3834" width="13.28515625" style="1" bestFit="1" customWidth="1"/>
    <col min="3835" max="3837" width="0" style="1" hidden="1" customWidth="1"/>
    <col min="3838" max="4084" width="8.85546875" style="1"/>
    <col min="4085" max="4085" width="5" style="1" customWidth="1"/>
    <col min="4086" max="4086" width="51.28515625" style="1" customWidth="1"/>
    <col min="4087" max="4087" width="13" style="1" customWidth="1"/>
    <col min="4088" max="4088" width="14.5703125" style="1" customWidth="1"/>
    <col min="4089" max="4089" width="12.7109375" style="1" customWidth="1"/>
    <col min="4090" max="4090" width="13.28515625" style="1" bestFit="1" customWidth="1"/>
    <col min="4091" max="4093" width="0" style="1" hidden="1" customWidth="1"/>
    <col min="4094" max="4340" width="8.85546875" style="1"/>
    <col min="4341" max="4341" width="5" style="1" customWidth="1"/>
    <col min="4342" max="4342" width="51.28515625" style="1" customWidth="1"/>
    <col min="4343" max="4343" width="13" style="1" customWidth="1"/>
    <col min="4344" max="4344" width="14.5703125" style="1" customWidth="1"/>
    <col min="4345" max="4345" width="12.7109375" style="1" customWidth="1"/>
    <col min="4346" max="4346" width="13.28515625" style="1" bestFit="1" customWidth="1"/>
    <col min="4347" max="4349" width="0" style="1" hidden="1" customWidth="1"/>
    <col min="4350" max="4596" width="8.85546875" style="1"/>
    <col min="4597" max="4597" width="5" style="1" customWidth="1"/>
    <col min="4598" max="4598" width="51.28515625" style="1" customWidth="1"/>
    <col min="4599" max="4599" width="13" style="1" customWidth="1"/>
    <col min="4600" max="4600" width="14.5703125" style="1" customWidth="1"/>
    <col min="4601" max="4601" width="12.7109375" style="1" customWidth="1"/>
    <col min="4602" max="4602" width="13.28515625" style="1" bestFit="1" customWidth="1"/>
    <col min="4603" max="4605" width="0" style="1" hidden="1" customWidth="1"/>
    <col min="4606" max="4852" width="8.85546875" style="1"/>
    <col min="4853" max="4853" width="5" style="1" customWidth="1"/>
    <col min="4854" max="4854" width="51.28515625" style="1" customWidth="1"/>
    <col min="4855" max="4855" width="13" style="1" customWidth="1"/>
    <col min="4856" max="4856" width="14.5703125" style="1" customWidth="1"/>
    <col min="4857" max="4857" width="12.7109375" style="1" customWidth="1"/>
    <col min="4858" max="4858" width="13.28515625" style="1" bestFit="1" customWidth="1"/>
    <col min="4859" max="4861" width="0" style="1" hidden="1" customWidth="1"/>
    <col min="4862" max="5108" width="8.85546875" style="1"/>
    <col min="5109" max="5109" width="5" style="1" customWidth="1"/>
    <col min="5110" max="5110" width="51.28515625" style="1" customWidth="1"/>
    <col min="5111" max="5111" width="13" style="1" customWidth="1"/>
    <col min="5112" max="5112" width="14.5703125" style="1" customWidth="1"/>
    <col min="5113" max="5113" width="12.7109375" style="1" customWidth="1"/>
    <col min="5114" max="5114" width="13.28515625" style="1" bestFit="1" customWidth="1"/>
    <col min="5115" max="5117" width="0" style="1" hidden="1" customWidth="1"/>
    <col min="5118" max="5364" width="8.85546875" style="1"/>
    <col min="5365" max="5365" width="5" style="1" customWidth="1"/>
    <col min="5366" max="5366" width="51.28515625" style="1" customWidth="1"/>
    <col min="5367" max="5367" width="13" style="1" customWidth="1"/>
    <col min="5368" max="5368" width="14.5703125" style="1" customWidth="1"/>
    <col min="5369" max="5369" width="12.7109375" style="1" customWidth="1"/>
    <col min="5370" max="5370" width="13.28515625" style="1" bestFit="1" customWidth="1"/>
    <col min="5371" max="5373" width="0" style="1" hidden="1" customWidth="1"/>
    <col min="5374" max="5620" width="8.85546875" style="1"/>
    <col min="5621" max="5621" width="5" style="1" customWidth="1"/>
    <col min="5622" max="5622" width="51.28515625" style="1" customWidth="1"/>
    <col min="5623" max="5623" width="13" style="1" customWidth="1"/>
    <col min="5624" max="5624" width="14.5703125" style="1" customWidth="1"/>
    <col min="5625" max="5625" width="12.7109375" style="1" customWidth="1"/>
    <col min="5626" max="5626" width="13.28515625" style="1" bestFit="1" customWidth="1"/>
    <col min="5627" max="5629" width="0" style="1" hidden="1" customWidth="1"/>
    <col min="5630" max="5876" width="8.85546875" style="1"/>
    <col min="5877" max="5877" width="5" style="1" customWidth="1"/>
    <col min="5878" max="5878" width="51.28515625" style="1" customWidth="1"/>
    <col min="5879" max="5879" width="13" style="1" customWidth="1"/>
    <col min="5880" max="5880" width="14.5703125" style="1" customWidth="1"/>
    <col min="5881" max="5881" width="12.7109375" style="1" customWidth="1"/>
    <col min="5882" max="5882" width="13.28515625" style="1" bestFit="1" customWidth="1"/>
    <col min="5883" max="5885" width="0" style="1" hidden="1" customWidth="1"/>
    <col min="5886" max="6132" width="8.85546875" style="1"/>
    <col min="6133" max="6133" width="5" style="1" customWidth="1"/>
    <col min="6134" max="6134" width="51.28515625" style="1" customWidth="1"/>
    <col min="6135" max="6135" width="13" style="1" customWidth="1"/>
    <col min="6136" max="6136" width="14.5703125" style="1" customWidth="1"/>
    <col min="6137" max="6137" width="12.7109375" style="1" customWidth="1"/>
    <col min="6138" max="6138" width="13.28515625" style="1" bestFit="1" customWidth="1"/>
    <col min="6139" max="6141" width="0" style="1" hidden="1" customWidth="1"/>
    <col min="6142" max="6388" width="8.85546875" style="1"/>
    <col min="6389" max="6389" width="5" style="1" customWidth="1"/>
    <col min="6390" max="6390" width="51.28515625" style="1" customWidth="1"/>
    <col min="6391" max="6391" width="13" style="1" customWidth="1"/>
    <col min="6392" max="6392" width="14.5703125" style="1" customWidth="1"/>
    <col min="6393" max="6393" width="12.7109375" style="1" customWidth="1"/>
    <col min="6394" max="6394" width="13.28515625" style="1" bestFit="1" customWidth="1"/>
    <col min="6395" max="6397" width="0" style="1" hidden="1" customWidth="1"/>
    <col min="6398" max="6644" width="8.85546875" style="1"/>
    <col min="6645" max="6645" width="5" style="1" customWidth="1"/>
    <col min="6646" max="6646" width="51.28515625" style="1" customWidth="1"/>
    <col min="6647" max="6647" width="13" style="1" customWidth="1"/>
    <col min="6648" max="6648" width="14.5703125" style="1" customWidth="1"/>
    <col min="6649" max="6649" width="12.7109375" style="1" customWidth="1"/>
    <col min="6650" max="6650" width="13.28515625" style="1" bestFit="1" customWidth="1"/>
    <col min="6651" max="6653" width="0" style="1" hidden="1" customWidth="1"/>
    <col min="6654" max="6900" width="8.85546875" style="1"/>
    <col min="6901" max="6901" width="5" style="1" customWidth="1"/>
    <col min="6902" max="6902" width="51.28515625" style="1" customWidth="1"/>
    <col min="6903" max="6903" width="13" style="1" customWidth="1"/>
    <col min="6904" max="6904" width="14.5703125" style="1" customWidth="1"/>
    <col min="6905" max="6905" width="12.7109375" style="1" customWidth="1"/>
    <col min="6906" max="6906" width="13.28515625" style="1" bestFit="1" customWidth="1"/>
    <col min="6907" max="6909" width="0" style="1" hidden="1" customWidth="1"/>
    <col min="6910" max="7156" width="8.85546875" style="1"/>
    <col min="7157" max="7157" width="5" style="1" customWidth="1"/>
    <col min="7158" max="7158" width="51.28515625" style="1" customWidth="1"/>
    <col min="7159" max="7159" width="13" style="1" customWidth="1"/>
    <col min="7160" max="7160" width="14.5703125" style="1" customWidth="1"/>
    <col min="7161" max="7161" width="12.7109375" style="1" customWidth="1"/>
    <col min="7162" max="7162" width="13.28515625" style="1" bestFit="1" customWidth="1"/>
    <col min="7163" max="7165" width="0" style="1" hidden="1" customWidth="1"/>
    <col min="7166" max="7412" width="8.85546875" style="1"/>
    <col min="7413" max="7413" width="5" style="1" customWidth="1"/>
    <col min="7414" max="7414" width="51.28515625" style="1" customWidth="1"/>
    <col min="7415" max="7415" width="13" style="1" customWidth="1"/>
    <col min="7416" max="7416" width="14.5703125" style="1" customWidth="1"/>
    <col min="7417" max="7417" width="12.7109375" style="1" customWidth="1"/>
    <col min="7418" max="7418" width="13.28515625" style="1" bestFit="1" customWidth="1"/>
    <col min="7419" max="7421" width="0" style="1" hidden="1" customWidth="1"/>
    <col min="7422" max="7668" width="8.85546875" style="1"/>
    <col min="7669" max="7669" width="5" style="1" customWidth="1"/>
    <col min="7670" max="7670" width="51.28515625" style="1" customWidth="1"/>
    <col min="7671" max="7671" width="13" style="1" customWidth="1"/>
    <col min="7672" max="7672" width="14.5703125" style="1" customWidth="1"/>
    <col min="7673" max="7673" width="12.7109375" style="1" customWidth="1"/>
    <col min="7674" max="7674" width="13.28515625" style="1" bestFit="1" customWidth="1"/>
    <col min="7675" max="7677" width="0" style="1" hidden="1" customWidth="1"/>
    <col min="7678" max="7924" width="8.85546875" style="1"/>
    <col min="7925" max="7925" width="5" style="1" customWidth="1"/>
    <col min="7926" max="7926" width="51.28515625" style="1" customWidth="1"/>
    <col min="7927" max="7927" width="13" style="1" customWidth="1"/>
    <col min="7928" max="7928" width="14.5703125" style="1" customWidth="1"/>
    <col min="7929" max="7929" width="12.7109375" style="1" customWidth="1"/>
    <col min="7930" max="7930" width="13.28515625" style="1" bestFit="1" customWidth="1"/>
    <col min="7931" max="7933" width="0" style="1" hidden="1" customWidth="1"/>
    <col min="7934" max="8180" width="8.85546875" style="1"/>
    <col min="8181" max="8181" width="5" style="1" customWidth="1"/>
    <col min="8182" max="8182" width="51.28515625" style="1" customWidth="1"/>
    <col min="8183" max="8183" width="13" style="1" customWidth="1"/>
    <col min="8184" max="8184" width="14.5703125" style="1" customWidth="1"/>
    <col min="8185" max="8185" width="12.7109375" style="1" customWidth="1"/>
    <col min="8186" max="8186" width="13.28515625" style="1" bestFit="1" customWidth="1"/>
    <col min="8187" max="8189" width="0" style="1" hidden="1" customWidth="1"/>
    <col min="8190" max="8436" width="8.85546875" style="1"/>
    <col min="8437" max="8437" width="5" style="1" customWidth="1"/>
    <col min="8438" max="8438" width="51.28515625" style="1" customWidth="1"/>
    <col min="8439" max="8439" width="13" style="1" customWidth="1"/>
    <col min="8440" max="8440" width="14.5703125" style="1" customWidth="1"/>
    <col min="8441" max="8441" width="12.7109375" style="1" customWidth="1"/>
    <col min="8442" max="8442" width="13.28515625" style="1" bestFit="1" customWidth="1"/>
    <col min="8443" max="8445" width="0" style="1" hidden="1" customWidth="1"/>
    <col min="8446" max="8692" width="8.85546875" style="1"/>
    <col min="8693" max="8693" width="5" style="1" customWidth="1"/>
    <col min="8694" max="8694" width="51.28515625" style="1" customWidth="1"/>
    <col min="8695" max="8695" width="13" style="1" customWidth="1"/>
    <col min="8696" max="8696" width="14.5703125" style="1" customWidth="1"/>
    <col min="8697" max="8697" width="12.7109375" style="1" customWidth="1"/>
    <col min="8698" max="8698" width="13.28515625" style="1" bestFit="1" customWidth="1"/>
    <col min="8699" max="8701" width="0" style="1" hidden="1" customWidth="1"/>
    <col min="8702" max="8948" width="8.85546875" style="1"/>
    <col min="8949" max="8949" width="5" style="1" customWidth="1"/>
    <col min="8950" max="8950" width="51.28515625" style="1" customWidth="1"/>
    <col min="8951" max="8951" width="13" style="1" customWidth="1"/>
    <col min="8952" max="8952" width="14.5703125" style="1" customWidth="1"/>
    <col min="8953" max="8953" width="12.7109375" style="1" customWidth="1"/>
    <col min="8954" max="8954" width="13.28515625" style="1" bestFit="1" customWidth="1"/>
    <col min="8955" max="8957" width="0" style="1" hidden="1" customWidth="1"/>
    <col min="8958" max="9204" width="8.85546875" style="1"/>
    <col min="9205" max="9205" width="5" style="1" customWidth="1"/>
    <col min="9206" max="9206" width="51.28515625" style="1" customWidth="1"/>
    <col min="9207" max="9207" width="13" style="1" customWidth="1"/>
    <col min="9208" max="9208" width="14.5703125" style="1" customWidth="1"/>
    <col min="9209" max="9209" width="12.7109375" style="1" customWidth="1"/>
    <col min="9210" max="9210" width="13.28515625" style="1" bestFit="1" customWidth="1"/>
    <col min="9211" max="9213" width="0" style="1" hidden="1" customWidth="1"/>
    <col min="9214" max="9460" width="8.85546875" style="1"/>
    <col min="9461" max="9461" width="5" style="1" customWidth="1"/>
    <col min="9462" max="9462" width="51.28515625" style="1" customWidth="1"/>
    <col min="9463" max="9463" width="13" style="1" customWidth="1"/>
    <col min="9464" max="9464" width="14.5703125" style="1" customWidth="1"/>
    <col min="9465" max="9465" width="12.7109375" style="1" customWidth="1"/>
    <col min="9466" max="9466" width="13.28515625" style="1" bestFit="1" customWidth="1"/>
    <col min="9467" max="9469" width="0" style="1" hidden="1" customWidth="1"/>
    <col min="9470" max="9716" width="8.85546875" style="1"/>
    <col min="9717" max="9717" width="5" style="1" customWidth="1"/>
    <col min="9718" max="9718" width="51.28515625" style="1" customWidth="1"/>
    <col min="9719" max="9719" width="13" style="1" customWidth="1"/>
    <col min="9720" max="9720" width="14.5703125" style="1" customWidth="1"/>
    <col min="9721" max="9721" width="12.7109375" style="1" customWidth="1"/>
    <col min="9722" max="9722" width="13.28515625" style="1" bestFit="1" customWidth="1"/>
    <col min="9723" max="9725" width="0" style="1" hidden="1" customWidth="1"/>
    <col min="9726" max="9972" width="8.85546875" style="1"/>
    <col min="9973" max="9973" width="5" style="1" customWidth="1"/>
    <col min="9974" max="9974" width="51.28515625" style="1" customWidth="1"/>
    <col min="9975" max="9975" width="13" style="1" customWidth="1"/>
    <col min="9976" max="9976" width="14.5703125" style="1" customWidth="1"/>
    <col min="9977" max="9977" width="12.7109375" style="1" customWidth="1"/>
    <col min="9978" max="9978" width="13.28515625" style="1" bestFit="1" customWidth="1"/>
    <col min="9979" max="9981" width="0" style="1" hidden="1" customWidth="1"/>
    <col min="9982" max="10228" width="8.85546875" style="1"/>
    <col min="10229" max="10229" width="5" style="1" customWidth="1"/>
    <col min="10230" max="10230" width="51.28515625" style="1" customWidth="1"/>
    <col min="10231" max="10231" width="13" style="1" customWidth="1"/>
    <col min="10232" max="10232" width="14.5703125" style="1" customWidth="1"/>
    <col min="10233" max="10233" width="12.7109375" style="1" customWidth="1"/>
    <col min="10234" max="10234" width="13.28515625" style="1" bestFit="1" customWidth="1"/>
    <col min="10235" max="10237" width="0" style="1" hidden="1" customWidth="1"/>
    <col min="10238" max="10484" width="8.85546875" style="1"/>
    <col min="10485" max="10485" width="5" style="1" customWidth="1"/>
    <col min="10486" max="10486" width="51.28515625" style="1" customWidth="1"/>
    <col min="10487" max="10487" width="13" style="1" customWidth="1"/>
    <col min="10488" max="10488" width="14.5703125" style="1" customWidth="1"/>
    <col min="10489" max="10489" width="12.7109375" style="1" customWidth="1"/>
    <col min="10490" max="10490" width="13.28515625" style="1" bestFit="1" customWidth="1"/>
    <col min="10491" max="10493" width="0" style="1" hidden="1" customWidth="1"/>
    <col min="10494" max="10740" width="8.85546875" style="1"/>
    <col min="10741" max="10741" width="5" style="1" customWidth="1"/>
    <col min="10742" max="10742" width="51.28515625" style="1" customWidth="1"/>
    <col min="10743" max="10743" width="13" style="1" customWidth="1"/>
    <col min="10744" max="10744" width="14.5703125" style="1" customWidth="1"/>
    <col min="10745" max="10745" width="12.7109375" style="1" customWidth="1"/>
    <col min="10746" max="10746" width="13.28515625" style="1" bestFit="1" customWidth="1"/>
    <col min="10747" max="10749" width="0" style="1" hidden="1" customWidth="1"/>
    <col min="10750" max="10996" width="8.85546875" style="1"/>
    <col min="10997" max="10997" width="5" style="1" customWidth="1"/>
    <col min="10998" max="10998" width="51.28515625" style="1" customWidth="1"/>
    <col min="10999" max="10999" width="13" style="1" customWidth="1"/>
    <col min="11000" max="11000" width="14.5703125" style="1" customWidth="1"/>
    <col min="11001" max="11001" width="12.7109375" style="1" customWidth="1"/>
    <col min="11002" max="11002" width="13.28515625" style="1" bestFit="1" customWidth="1"/>
    <col min="11003" max="11005" width="0" style="1" hidden="1" customWidth="1"/>
    <col min="11006" max="11252" width="8.85546875" style="1"/>
    <col min="11253" max="11253" width="5" style="1" customWidth="1"/>
    <col min="11254" max="11254" width="51.28515625" style="1" customWidth="1"/>
    <col min="11255" max="11255" width="13" style="1" customWidth="1"/>
    <col min="11256" max="11256" width="14.5703125" style="1" customWidth="1"/>
    <col min="11257" max="11257" width="12.7109375" style="1" customWidth="1"/>
    <col min="11258" max="11258" width="13.28515625" style="1" bestFit="1" customWidth="1"/>
    <col min="11259" max="11261" width="0" style="1" hidden="1" customWidth="1"/>
    <col min="11262" max="11508" width="8.85546875" style="1"/>
    <col min="11509" max="11509" width="5" style="1" customWidth="1"/>
    <col min="11510" max="11510" width="51.28515625" style="1" customWidth="1"/>
    <col min="11511" max="11511" width="13" style="1" customWidth="1"/>
    <col min="11512" max="11512" width="14.5703125" style="1" customWidth="1"/>
    <col min="11513" max="11513" width="12.7109375" style="1" customWidth="1"/>
    <col min="11514" max="11514" width="13.28515625" style="1" bestFit="1" customWidth="1"/>
    <col min="11515" max="11517" width="0" style="1" hidden="1" customWidth="1"/>
    <col min="11518" max="11764" width="8.85546875" style="1"/>
    <col min="11765" max="11765" width="5" style="1" customWidth="1"/>
    <col min="11766" max="11766" width="51.28515625" style="1" customWidth="1"/>
    <col min="11767" max="11767" width="13" style="1" customWidth="1"/>
    <col min="11768" max="11768" width="14.5703125" style="1" customWidth="1"/>
    <col min="11769" max="11769" width="12.7109375" style="1" customWidth="1"/>
    <col min="11770" max="11770" width="13.28515625" style="1" bestFit="1" customWidth="1"/>
    <col min="11771" max="11773" width="0" style="1" hidden="1" customWidth="1"/>
    <col min="11774" max="12020" width="8.85546875" style="1"/>
    <col min="12021" max="12021" width="5" style="1" customWidth="1"/>
    <col min="12022" max="12022" width="51.28515625" style="1" customWidth="1"/>
    <col min="12023" max="12023" width="13" style="1" customWidth="1"/>
    <col min="12024" max="12024" width="14.5703125" style="1" customWidth="1"/>
    <col min="12025" max="12025" width="12.7109375" style="1" customWidth="1"/>
    <col min="12026" max="12026" width="13.28515625" style="1" bestFit="1" customWidth="1"/>
    <col min="12027" max="12029" width="0" style="1" hidden="1" customWidth="1"/>
    <col min="12030" max="12276" width="8.85546875" style="1"/>
    <col min="12277" max="12277" width="5" style="1" customWidth="1"/>
    <col min="12278" max="12278" width="51.28515625" style="1" customWidth="1"/>
    <col min="12279" max="12279" width="13" style="1" customWidth="1"/>
    <col min="12280" max="12280" width="14.5703125" style="1" customWidth="1"/>
    <col min="12281" max="12281" width="12.7109375" style="1" customWidth="1"/>
    <col min="12282" max="12282" width="13.28515625" style="1" bestFit="1" customWidth="1"/>
    <col min="12283" max="12285" width="0" style="1" hidden="1" customWidth="1"/>
    <col min="12286" max="12532" width="8.85546875" style="1"/>
    <col min="12533" max="12533" width="5" style="1" customWidth="1"/>
    <col min="12534" max="12534" width="51.28515625" style="1" customWidth="1"/>
    <col min="12535" max="12535" width="13" style="1" customWidth="1"/>
    <col min="12536" max="12536" width="14.5703125" style="1" customWidth="1"/>
    <col min="12537" max="12537" width="12.7109375" style="1" customWidth="1"/>
    <col min="12538" max="12538" width="13.28515625" style="1" bestFit="1" customWidth="1"/>
    <col min="12539" max="12541" width="0" style="1" hidden="1" customWidth="1"/>
    <col min="12542" max="12788" width="8.85546875" style="1"/>
    <col min="12789" max="12789" width="5" style="1" customWidth="1"/>
    <col min="12790" max="12790" width="51.28515625" style="1" customWidth="1"/>
    <col min="12791" max="12791" width="13" style="1" customWidth="1"/>
    <col min="12792" max="12792" width="14.5703125" style="1" customWidth="1"/>
    <col min="12793" max="12793" width="12.7109375" style="1" customWidth="1"/>
    <col min="12794" max="12794" width="13.28515625" style="1" bestFit="1" customWidth="1"/>
    <col min="12795" max="12797" width="0" style="1" hidden="1" customWidth="1"/>
    <col min="12798" max="13044" width="8.85546875" style="1"/>
    <col min="13045" max="13045" width="5" style="1" customWidth="1"/>
    <col min="13046" max="13046" width="51.28515625" style="1" customWidth="1"/>
    <col min="13047" max="13047" width="13" style="1" customWidth="1"/>
    <col min="13048" max="13048" width="14.5703125" style="1" customWidth="1"/>
    <col min="13049" max="13049" width="12.7109375" style="1" customWidth="1"/>
    <col min="13050" max="13050" width="13.28515625" style="1" bestFit="1" customWidth="1"/>
    <col min="13051" max="13053" width="0" style="1" hidden="1" customWidth="1"/>
    <col min="13054" max="13300" width="8.85546875" style="1"/>
    <col min="13301" max="13301" width="5" style="1" customWidth="1"/>
    <col min="13302" max="13302" width="51.28515625" style="1" customWidth="1"/>
    <col min="13303" max="13303" width="13" style="1" customWidth="1"/>
    <col min="13304" max="13304" width="14.5703125" style="1" customWidth="1"/>
    <col min="13305" max="13305" width="12.7109375" style="1" customWidth="1"/>
    <col min="13306" max="13306" width="13.28515625" style="1" bestFit="1" customWidth="1"/>
    <col min="13307" max="13309" width="0" style="1" hidden="1" customWidth="1"/>
    <col min="13310" max="13556" width="8.85546875" style="1"/>
    <col min="13557" max="13557" width="5" style="1" customWidth="1"/>
    <col min="13558" max="13558" width="51.28515625" style="1" customWidth="1"/>
    <col min="13559" max="13559" width="13" style="1" customWidth="1"/>
    <col min="13560" max="13560" width="14.5703125" style="1" customWidth="1"/>
    <col min="13561" max="13561" width="12.7109375" style="1" customWidth="1"/>
    <col min="13562" max="13562" width="13.28515625" style="1" bestFit="1" customWidth="1"/>
    <col min="13563" max="13565" width="0" style="1" hidden="1" customWidth="1"/>
    <col min="13566" max="13812" width="8.85546875" style="1"/>
    <col min="13813" max="13813" width="5" style="1" customWidth="1"/>
    <col min="13814" max="13814" width="51.28515625" style="1" customWidth="1"/>
    <col min="13815" max="13815" width="13" style="1" customWidth="1"/>
    <col min="13816" max="13816" width="14.5703125" style="1" customWidth="1"/>
    <col min="13817" max="13817" width="12.7109375" style="1" customWidth="1"/>
    <col min="13818" max="13818" width="13.28515625" style="1" bestFit="1" customWidth="1"/>
    <col min="13819" max="13821" width="0" style="1" hidden="1" customWidth="1"/>
    <col min="13822" max="14068" width="8.85546875" style="1"/>
    <col min="14069" max="14069" width="5" style="1" customWidth="1"/>
    <col min="14070" max="14070" width="51.28515625" style="1" customWidth="1"/>
    <col min="14071" max="14071" width="13" style="1" customWidth="1"/>
    <col min="14072" max="14072" width="14.5703125" style="1" customWidth="1"/>
    <col min="14073" max="14073" width="12.7109375" style="1" customWidth="1"/>
    <col min="14074" max="14074" width="13.28515625" style="1" bestFit="1" customWidth="1"/>
    <col min="14075" max="14077" width="0" style="1" hidden="1" customWidth="1"/>
    <col min="14078" max="14324" width="8.85546875" style="1"/>
    <col min="14325" max="14325" width="5" style="1" customWidth="1"/>
    <col min="14326" max="14326" width="51.28515625" style="1" customWidth="1"/>
    <col min="14327" max="14327" width="13" style="1" customWidth="1"/>
    <col min="14328" max="14328" width="14.5703125" style="1" customWidth="1"/>
    <col min="14329" max="14329" width="12.7109375" style="1" customWidth="1"/>
    <col min="14330" max="14330" width="13.28515625" style="1" bestFit="1" customWidth="1"/>
    <col min="14331" max="14333" width="0" style="1" hidden="1" customWidth="1"/>
    <col min="14334" max="14580" width="8.85546875" style="1"/>
    <col min="14581" max="14581" width="5" style="1" customWidth="1"/>
    <col min="14582" max="14582" width="51.28515625" style="1" customWidth="1"/>
    <col min="14583" max="14583" width="13" style="1" customWidth="1"/>
    <col min="14584" max="14584" width="14.5703125" style="1" customWidth="1"/>
    <col min="14585" max="14585" width="12.7109375" style="1" customWidth="1"/>
    <col min="14586" max="14586" width="13.28515625" style="1" bestFit="1" customWidth="1"/>
    <col min="14587" max="14589" width="0" style="1" hidden="1" customWidth="1"/>
    <col min="14590" max="14836" width="8.85546875" style="1"/>
    <col min="14837" max="14837" width="5" style="1" customWidth="1"/>
    <col min="14838" max="14838" width="51.28515625" style="1" customWidth="1"/>
    <col min="14839" max="14839" width="13" style="1" customWidth="1"/>
    <col min="14840" max="14840" width="14.5703125" style="1" customWidth="1"/>
    <col min="14841" max="14841" width="12.7109375" style="1" customWidth="1"/>
    <col min="14842" max="14842" width="13.28515625" style="1" bestFit="1" customWidth="1"/>
    <col min="14843" max="14845" width="0" style="1" hidden="1" customWidth="1"/>
    <col min="14846" max="15092" width="8.85546875" style="1"/>
    <col min="15093" max="15093" width="5" style="1" customWidth="1"/>
    <col min="15094" max="15094" width="51.28515625" style="1" customWidth="1"/>
    <col min="15095" max="15095" width="13" style="1" customWidth="1"/>
    <col min="15096" max="15096" width="14.5703125" style="1" customWidth="1"/>
    <col min="15097" max="15097" width="12.7109375" style="1" customWidth="1"/>
    <col min="15098" max="15098" width="13.28515625" style="1" bestFit="1" customWidth="1"/>
    <col min="15099" max="15101" width="0" style="1" hidden="1" customWidth="1"/>
    <col min="15102" max="15348" width="8.85546875" style="1"/>
    <col min="15349" max="15349" width="5" style="1" customWidth="1"/>
    <col min="15350" max="15350" width="51.28515625" style="1" customWidth="1"/>
    <col min="15351" max="15351" width="13" style="1" customWidth="1"/>
    <col min="15352" max="15352" width="14.5703125" style="1" customWidth="1"/>
    <col min="15353" max="15353" width="12.7109375" style="1" customWidth="1"/>
    <col min="15354" max="15354" width="13.28515625" style="1" bestFit="1" customWidth="1"/>
    <col min="15355" max="15357" width="0" style="1" hidden="1" customWidth="1"/>
    <col min="15358" max="15604" width="8.85546875" style="1"/>
    <col min="15605" max="15605" width="5" style="1" customWidth="1"/>
    <col min="15606" max="15606" width="51.28515625" style="1" customWidth="1"/>
    <col min="15607" max="15607" width="13" style="1" customWidth="1"/>
    <col min="15608" max="15608" width="14.5703125" style="1" customWidth="1"/>
    <col min="15609" max="15609" width="12.7109375" style="1" customWidth="1"/>
    <col min="15610" max="15610" width="13.28515625" style="1" bestFit="1" customWidth="1"/>
    <col min="15611" max="15613" width="0" style="1" hidden="1" customWidth="1"/>
    <col min="15614" max="15860" width="8.85546875" style="1"/>
    <col min="15861" max="15861" width="5" style="1" customWidth="1"/>
    <col min="15862" max="15862" width="51.28515625" style="1" customWidth="1"/>
    <col min="15863" max="15863" width="13" style="1" customWidth="1"/>
    <col min="15864" max="15864" width="14.5703125" style="1" customWidth="1"/>
    <col min="15865" max="15865" width="12.7109375" style="1" customWidth="1"/>
    <col min="15866" max="15866" width="13.28515625" style="1" bestFit="1" customWidth="1"/>
    <col min="15867" max="15869" width="0" style="1" hidden="1" customWidth="1"/>
    <col min="15870" max="16116" width="8.85546875" style="1"/>
    <col min="16117" max="16117" width="5" style="1" customWidth="1"/>
    <col min="16118" max="16118" width="51.28515625" style="1" customWidth="1"/>
    <col min="16119" max="16119" width="13" style="1" customWidth="1"/>
    <col min="16120" max="16120" width="14.5703125" style="1" customWidth="1"/>
    <col min="16121" max="16121" width="12.7109375" style="1" customWidth="1"/>
    <col min="16122" max="16122" width="13.28515625" style="1" bestFit="1" customWidth="1"/>
    <col min="16123" max="16125" width="0" style="1" hidden="1" customWidth="1"/>
    <col min="16126" max="16384" width="8.85546875" style="1"/>
  </cols>
  <sheetData>
    <row r="1" spans="1:14" ht="18.75" x14ac:dyDescent="0.25">
      <c r="A1" s="25" t="s">
        <v>49</v>
      </c>
      <c r="B1" s="25"/>
      <c r="C1" s="25"/>
      <c r="D1" s="25"/>
      <c r="E1" s="25"/>
      <c r="F1" s="25"/>
      <c r="G1" s="25"/>
      <c r="H1" s="25"/>
      <c r="I1" s="25"/>
      <c r="K1" s="6"/>
      <c r="L1" s="6"/>
      <c r="M1" s="6"/>
      <c r="N1" s="6"/>
    </row>
    <row r="2" spans="1:14" ht="23.4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</row>
    <row r="3" spans="1:14" ht="23.45" customHeight="1" x14ac:dyDescent="0.25">
      <c r="A3" s="29" t="s">
        <v>48</v>
      </c>
      <c r="B3" s="29"/>
      <c r="C3" s="29"/>
      <c r="D3" s="29"/>
      <c r="E3" s="29"/>
      <c r="F3" s="29"/>
      <c r="G3" s="29"/>
      <c r="H3" s="29"/>
      <c r="I3" s="29"/>
    </row>
    <row r="4" spans="1:14" ht="23.45" customHeight="1" x14ac:dyDescent="0.25">
      <c r="A4" s="7"/>
      <c r="B4" s="7"/>
      <c r="C4" s="7"/>
      <c r="D4" s="7"/>
      <c r="E4" s="7"/>
      <c r="F4" s="7"/>
      <c r="G4" s="8"/>
      <c r="H4" s="27" t="s">
        <v>1</v>
      </c>
      <c r="I4" s="27"/>
    </row>
    <row r="5" spans="1:14" ht="15.6" customHeight="1" x14ac:dyDescent="0.25">
      <c r="A5" s="30" t="s">
        <v>2</v>
      </c>
      <c r="B5" s="26" t="s">
        <v>3</v>
      </c>
      <c r="C5" s="26" t="s">
        <v>4</v>
      </c>
      <c r="D5" s="26" t="s">
        <v>5</v>
      </c>
      <c r="E5" s="26" t="s">
        <v>6</v>
      </c>
      <c r="F5" s="26" t="s">
        <v>7</v>
      </c>
      <c r="G5" s="26" t="s">
        <v>8</v>
      </c>
      <c r="H5" s="26" t="s">
        <v>9</v>
      </c>
      <c r="I5" s="26" t="s">
        <v>10</v>
      </c>
    </row>
    <row r="6" spans="1:14" ht="99" customHeight="1" x14ac:dyDescent="0.25">
      <c r="A6" s="30"/>
      <c r="B6" s="26"/>
      <c r="C6" s="26"/>
      <c r="D6" s="26"/>
      <c r="E6" s="26"/>
      <c r="F6" s="26"/>
      <c r="G6" s="26"/>
      <c r="H6" s="26"/>
      <c r="I6" s="26"/>
    </row>
    <row r="7" spans="1:14" s="3" customFormat="1" ht="16.5" x14ac:dyDescent="0.25">
      <c r="A7" s="9" t="s">
        <v>11</v>
      </c>
      <c r="B7" s="10" t="s">
        <v>12</v>
      </c>
      <c r="C7" s="10"/>
      <c r="D7" s="11">
        <v>355250</v>
      </c>
      <c r="E7" s="11">
        <f t="shared" ref="E7:H7" si="0">E8+E23</f>
        <v>320200</v>
      </c>
      <c r="F7" s="11">
        <f t="shared" si="0"/>
        <v>0</v>
      </c>
      <c r="G7" s="11">
        <f t="shared" si="0"/>
        <v>0</v>
      </c>
      <c r="H7" s="11">
        <f t="shared" si="0"/>
        <v>-35050</v>
      </c>
      <c r="I7" s="11">
        <f>I8+I23</f>
        <v>320200</v>
      </c>
    </row>
    <row r="8" spans="1:14" s="3" customFormat="1" ht="16.5" x14ac:dyDescent="0.25">
      <c r="A8" s="9" t="s">
        <v>13</v>
      </c>
      <c r="B8" s="10" t="s">
        <v>14</v>
      </c>
      <c r="C8" s="10"/>
      <c r="D8" s="11">
        <v>285250</v>
      </c>
      <c r="E8" s="11">
        <f t="shared" ref="E8:I8" si="1">E9+E14+E15+E17+E18+E20+E21+E22+E25</f>
        <v>250200</v>
      </c>
      <c r="F8" s="11">
        <f t="shared" si="1"/>
        <v>0</v>
      </c>
      <c r="G8" s="11">
        <f t="shared" si="1"/>
        <v>0</v>
      </c>
      <c r="H8" s="11">
        <f t="shared" si="1"/>
        <v>-35050</v>
      </c>
      <c r="I8" s="11">
        <f t="shared" si="1"/>
        <v>250200</v>
      </c>
    </row>
    <row r="9" spans="1:14" s="3" customFormat="1" ht="16.5" x14ac:dyDescent="0.25">
      <c r="A9" s="9">
        <v>1</v>
      </c>
      <c r="B9" s="10" t="s">
        <v>15</v>
      </c>
      <c r="C9" s="10"/>
      <c r="D9" s="11">
        <v>112000</v>
      </c>
      <c r="E9" s="11">
        <f t="shared" ref="E9:G9" si="2">SUM(E10:E13)</f>
        <v>115000</v>
      </c>
      <c r="F9" s="11">
        <f t="shared" si="2"/>
        <v>0</v>
      </c>
      <c r="G9" s="12">
        <f t="shared" si="2"/>
        <v>0</v>
      </c>
      <c r="H9" s="12">
        <f t="shared" ref="H9:H14" si="3">E9-D9</f>
        <v>3000</v>
      </c>
      <c r="I9" s="11">
        <f t="shared" ref="I9:I30" si="4">D9+F9+G9+H9</f>
        <v>115000</v>
      </c>
    </row>
    <row r="10" spans="1:14" s="5" customFormat="1" ht="16.5" x14ac:dyDescent="0.25">
      <c r="A10" s="13"/>
      <c r="B10" s="14" t="s">
        <v>16</v>
      </c>
      <c r="C10" s="15">
        <v>0.59</v>
      </c>
      <c r="D10" s="16">
        <v>92800</v>
      </c>
      <c r="E10" s="16">
        <v>87900</v>
      </c>
      <c r="F10" s="16"/>
      <c r="G10" s="17"/>
      <c r="H10" s="17">
        <f t="shared" si="3"/>
        <v>-4900</v>
      </c>
      <c r="I10" s="16">
        <f t="shared" si="4"/>
        <v>87900</v>
      </c>
    </row>
    <row r="11" spans="1:14" s="5" customFormat="1" ht="16.5" x14ac:dyDescent="0.25">
      <c r="A11" s="13"/>
      <c r="B11" s="14" t="s">
        <v>17</v>
      </c>
      <c r="C11" s="15">
        <v>0.59</v>
      </c>
      <c r="D11" s="16">
        <v>100</v>
      </c>
      <c r="E11" s="16">
        <v>100</v>
      </c>
      <c r="F11" s="16"/>
      <c r="G11" s="17"/>
      <c r="H11" s="17">
        <f t="shared" si="3"/>
        <v>0</v>
      </c>
      <c r="I11" s="16">
        <f t="shared" si="4"/>
        <v>100</v>
      </c>
    </row>
    <row r="12" spans="1:14" s="5" customFormat="1" ht="16.5" x14ac:dyDescent="0.25">
      <c r="A12" s="13"/>
      <c r="B12" s="14" t="s">
        <v>18</v>
      </c>
      <c r="C12" s="15">
        <v>0.59</v>
      </c>
      <c r="D12" s="16">
        <v>19000</v>
      </c>
      <c r="E12" s="16">
        <v>27000</v>
      </c>
      <c r="F12" s="16"/>
      <c r="G12" s="17"/>
      <c r="H12" s="17">
        <f t="shared" si="3"/>
        <v>8000</v>
      </c>
      <c r="I12" s="16">
        <f t="shared" si="4"/>
        <v>27000</v>
      </c>
    </row>
    <row r="13" spans="1:14" s="5" customFormat="1" ht="16.5" x14ac:dyDescent="0.25">
      <c r="A13" s="13"/>
      <c r="B13" s="14" t="s">
        <v>19</v>
      </c>
      <c r="C13" s="15">
        <v>1</v>
      </c>
      <c r="D13" s="16">
        <v>100</v>
      </c>
      <c r="E13" s="16">
        <v>0</v>
      </c>
      <c r="F13" s="16"/>
      <c r="G13" s="17"/>
      <c r="H13" s="17">
        <f t="shared" si="3"/>
        <v>-100</v>
      </c>
      <c r="I13" s="16">
        <f t="shared" si="4"/>
        <v>0</v>
      </c>
    </row>
    <row r="14" spans="1:14" s="3" customFormat="1" ht="16.5" x14ac:dyDescent="0.25">
      <c r="A14" s="9">
        <v>2</v>
      </c>
      <c r="B14" s="10" t="s">
        <v>20</v>
      </c>
      <c r="C14" s="18"/>
      <c r="D14" s="11">
        <v>117000</v>
      </c>
      <c r="E14" s="11">
        <v>80000</v>
      </c>
      <c r="F14" s="11"/>
      <c r="G14" s="12"/>
      <c r="H14" s="12">
        <f t="shared" si="3"/>
        <v>-37000</v>
      </c>
      <c r="I14" s="11">
        <f t="shared" si="4"/>
        <v>80000</v>
      </c>
    </row>
    <row r="15" spans="1:14" s="3" customFormat="1" ht="16.5" x14ac:dyDescent="0.25">
      <c r="A15" s="9">
        <v>3</v>
      </c>
      <c r="B15" s="10" t="s">
        <v>21</v>
      </c>
      <c r="C15" s="18">
        <v>1</v>
      </c>
      <c r="D15" s="11">
        <v>48000</v>
      </c>
      <c r="E15" s="11">
        <v>48000</v>
      </c>
      <c r="F15" s="11"/>
      <c r="G15" s="12"/>
      <c r="H15" s="12">
        <f>H16</f>
        <v>0</v>
      </c>
      <c r="I15" s="11">
        <f t="shared" si="4"/>
        <v>48000</v>
      </c>
    </row>
    <row r="16" spans="1:14" s="5" customFormat="1" ht="16.5" x14ac:dyDescent="0.25">
      <c r="A16" s="13"/>
      <c r="B16" s="14" t="s">
        <v>22</v>
      </c>
      <c r="C16" s="15">
        <v>1</v>
      </c>
      <c r="D16" s="16">
        <v>48000</v>
      </c>
      <c r="E16" s="16">
        <v>48000</v>
      </c>
      <c r="F16" s="16"/>
      <c r="G16" s="17"/>
      <c r="H16" s="12">
        <f t="shared" ref="H16:H29" si="5">E16-D16</f>
        <v>0</v>
      </c>
      <c r="I16" s="11">
        <f t="shared" si="4"/>
        <v>48000</v>
      </c>
    </row>
    <row r="17" spans="1:10" ht="16.5" x14ac:dyDescent="0.25">
      <c r="A17" s="9">
        <v>4</v>
      </c>
      <c r="B17" s="10" t="s">
        <v>23</v>
      </c>
      <c r="C17" s="18"/>
      <c r="D17" s="11">
        <v>0</v>
      </c>
      <c r="E17" s="11">
        <v>0</v>
      </c>
      <c r="F17" s="11"/>
      <c r="G17" s="12"/>
      <c r="H17" s="12">
        <f t="shared" si="5"/>
        <v>0</v>
      </c>
      <c r="I17" s="11">
        <f t="shared" si="4"/>
        <v>0</v>
      </c>
    </row>
    <row r="18" spans="1:10" s="3" customFormat="1" ht="16.5" x14ac:dyDescent="0.25">
      <c r="A18" s="9">
        <v>5</v>
      </c>
      <c r="B18" s="10" t="s">
        <v>24</v>
      </c>
      <c r="C18" s="18"/>
      <c r="D18" s="11">
        <v>800</v>
      </c>
      <c r="E18" s="11">
        <v>800</v>
      </c>
      <c r="F18" s="11"/>
      <c r="G18" s="12"/>
      <c r="H18" s="12">
        <f t="shared" si="5"/>
        <v>0</v>
      </c>
      <c r="I18" s="11">
        <f t="shared" si="4"/>
        <v>800</v>
      </c>
    </row>
    <row r="19" spans="1:10" s="5" customFormat="1" ht="16.5" x14ac:dyDescent="0.25">
      <c r="A19" s="13"/>
      <c r="B19" s="14" t="s">
        <v>25</v>
      </c>
      <c r="C19" s="15">
        <v>1</v>
      </c>
      <c r="D19" s="16">
        <v>500</v>
      </c>
      <c r="E19" s="16">
        <v>500</v>
      </c>
      <c r="F19" s="16"/>
      <c r="G19" s="17"/>
      <c r="H19" s="17">
        <f t="shared" si="5"/>
        <v>0</v>
      </c>
      <c r="I19" s="16">
        <f t="shared" si="4"/>
        <v>500</v>
      </c>
    </row>
    <row r="20" spans="1:10" s="3" customFormat="1" ht="16.5" x14ac:dyDescent="0.25">
      <c r="A20" s="9">
        <v>6</v>
      </c>
      <c r="B20" s="10" t="s">
        <v>26</v>
      </c>
      <c r="C20" s="18">
        <v>0.8</v>
      </c>
      <c r="D20" s="11">
        <v>450</v>
      </c>
      <c r="E20" s="11">
        <v>400</v>
      </c>
      <c r="F20" s="11"/>
      <c r="G20" s="12"/>
      <c r="H20" s="12">
        <f t="shared" si="5"/>
        <v>-50</v>
      </c>
      <c r="I20" s="11">
        <f t="shared" si="4"/>
        <v>400</v>
      </c>
    </row>
    <row r="21" spans="1:10" s="3" customFormat="1" ht="16.5" x14ac:dyDescent="0.25">
      <c r="A21" s="9">
        <v>7</v>
      </c>
      <c r="B21" s="10" t="s">
        <v>27</v>
      </c>
      <c r="C21" s="18">
        <v>1</v>
      </c>
      <c r="D21" s="11">
        <v>0</v>
      </c>
      <c r="E21" s="11"/>
      <c r="F21" s="11"/>
      <c r="G21" s="12"/>
      <c r="H21" s="12">
        <f t="shared" si="5"/>
        <v>0</v>
      </c>
      <c r="I21" s="11">
        <f t="shared" si="4"/>
        <v>0</v>
      </c>
    </row>
    <row r="22" spans="1:10" s="3" customFormat="1" ht="16.5" x14ac:dyDescent="0.25">
      <c r="A22" s="9">
        <v>8</v>
      </c>
      <c r="B22" s="10" t="s">
        <v>28</v>
      </c>
      <c r="C22" s="18">
        <v>1</v>
      </c>
      <c r="D22" s="11">
        <v>3000</v>
      </c>
      <c r="E22" s="11">
        <v>3000</v>
      </c>
      <c r="F22" s="11"/>
      <c r="G22" s="12"/>
      <c r="H22" s="12">
        <f t="shared" si="5"/>
        <v>0</v>
      </c>
      <c r="I22" s="11">
        <f t="shared" si="4"/>
        <v>3000</v>
      </c>
    </row>
    <row r="23" spans="1:10" s="3" customFormat="1" ht="16.5" x14ac:dyDescent="0.25">
      <c r="A23" s="9">
        <v>9</v>
      </c>
      <c r="B23" s="10" t="s">
        <v>29</v>
      </c>
      <c r="C23" s="18">
        <v>0.8</v>
      </c>
      <c r="D23" s="11">
        <v>70000</v>
      </c>
      <c r="E23" s="11">
        <v>70000</v>
      </c>
      <c r="F23" s="11"/>
      <c r="G23" s="12"/>
      <c r="H23" s="12">
        <f t="shared" si="5"/>
        <v>0</v>
      </c>
      <c r="I23" s="11">
        <f t="shared" si="4"/>
        <v>70000</v>
      </c>
    </row>
    <row r="24" spans="1:10" s="5" customFormat="1" ht="16.5" x14ac:dyDescent="0.25">
      <c r="A24" s="13"/>
      <c r="B24" s="14" t="s">
        <v>30</v>
      </c>
      <c r="C24" s="15">
        <v>0.8</v>
      </c>
      <c r="D24" s="16">
        <v>70000</v>
      </c>
      <c r="E24" s="16">
        <v>70000</v>
      </c>
      <c r="F24" s="16"/>
      <c r="G24" s="17"/>
      <c r="H24" s="17">
        <f t="shared" si="5"/>
        <v>0</v>
      </c>
      <c r="I24" s="16">
        <f t="shared" si="4"/>
        <v>70000</v>
      </c>
    </row>
    <row r="25" spans="1:10" s="3" customFormat="1" ht="16.5" x14ac:dyDescent="0.25">
      <c r="A25" s="9">
        <v>10</v>
      </c>
      <c r="B25" s="10" t="s">
        <v>31</v>
      </c>
      <c r="C25" s="18"/>
      <c r="D25" s="11">
        <v>4000</v>
      </c>
      <c r="E25" s="11">
        <v>3000</v>
      </c>
      <c r="F25" s="11"/>
      <c r="G25" s="12"/>
      <c r="H25" s="12">
        <f t="shared" si="5"/>
        <v>-1000</v>
      </c>
      <c r="I25" s="11">
        <f t="shared" si="4"/>
        <v>3000</v>
      </c>
    </row>
    <row r="26" spans="1:10" s="5" customFormat="1" ht="16.5" x14ac:dyDescent="0.25">
      <c r="A26" s="13"/>
      <c r="B26" s="14" t="s">
        <v>25</v>
      </c>
      <c r="C26" s="15">
        <v>1</v>
      </c>
      <c r="D26" s="16">
        <v>2000</v>
      </c>
      <c r="E26" s="16">
        <v>1500</v>
      </c>
      <c r="F26" s="16"/>
      <c r="G26" s="17"/>
      <c r="H26" s="17">
        <f t="shared" si="5"/>
        <v>-500</v>
      </c>
      <c r="I26" s="16">
        <f t="shared" si="4"/>
        <v>1500</v>
      </c>
    </row>
    <row r="27" spans="1:10" ht="16.5" x14ac:dyDescent="0.25">
      <c r="A27" s="9" t="s">
        <v>32</v>
      </c>
      <c r="B27" s="10" t="s">
        <v>33</v>
      </c>
      <c r="C27" s="19"/>
      <c r="D27" s="11">
        <v>0</v>
      </c>
      <c r="E27" s="11"/>
      <c r="F27" s="11"/>
      <c r="G27" s="12"/>
      <c r="H27" s="12">
        <f t="shared" si="5"/>
        <v>0</v>
      </c>
      <c r="I27" s="11">
        <f t="shared" si="4"/>
        <v>0</v>
      </c>
    </row>
    <row r="28" spans="1:10" ht="16.5" x14ac:dyDescent="0.25">
      <c r="A28" s="20">
        <v>1</v>
      </c>
      <c r="B28" s="19" t="s">
        <v>34</v>
      </c>
      <c r="C28" s="21">
        <v>0.59</v>
      </c>
      <c r="D28" s="22">
        <v>0</v>
      </c>
      <c r="E28" s="22"/>
      <c r="F28" s="22"/>
      <c r="G28" s="23"/>
      <c r="H28" s="12">
        <f t="shared" si="5"/>
        <v>0</v>
      </c>
      <c r="I28" s="11">
        <f t="shared" si="4"/>
        <v>0</v>
      </c>
    </row>
    <row r="29" spans="1:10" ht="16.5" x14ac:dyDescent="0.25">
      <c r="A29" s="20">
        <v>2</v>
      </c>
      <c r="B29" s="19" t="s">
        <v>35</v>
      </c>
      <c r="C29" s="21">
        <v>0.59</v>
      </c>
      <c r="D29" s="22">
        <v>0</v>
      </c>
      <c r="E29" s="22"/>
      <c r="F29" s="22"/>
      <c r="G29" s="23"/>
      <c r="H29" s="12">
        <f t="shared" si="5"/>
        <v>0</v>
      </c>
      <c r="I29" s="11">
        <f t="shared" si="4"/>
        <v>0</v>
      </c>
    </row>
    <row r="30" spans="1:10" ht="16.5" x14ac:dyDescent="0.25">
      <c r="A30" s="20">
        <v>3</v>
      </c>
      <c r="B30" s="19" t="s">
        <v>36</v>
      </c>
      <c r="C30" s="21">
        <v>1</v>
      </c>
      <c r="D30" s="22">
        <v>0</v>
      </c>
      <c r="E30" s="22"/>
      <c r="F30" s="22"/>
      <c r="G30" s="23"/>
      <c r="H30" s="12">
        <f>D30-E30</f>
        <v>0</v>
      </c>
      <c r="I30" s="11">
        <f t="shared" si="4"/>
        <v>0</v>
      </c>
    </row>
    <row r="31" spans="1:10" s="3" customFormat="1" ht="16.5" x14ac:dyDescent="0.25">
      <c r="A31" s="9" t="s">
        <v>37</v>
      </c>
      <c r="B31" s="24" t="s">
        <v>38</v>
      </c>
      <c r="C31" s="9"/>
      <c r="D31" s="12">
        <f>D32+D35</f>
        <v>341271</v>
      </c>
      <c r="E31" s="12">
        <f t="shared" ref="E31" si="6">E32+E35</f>
        <v>341271</v>
      </c>
      <c r="F31" s="12">
        <f t="shared" ref="F31" si="7">F32+F35+F38</f>
        <v>30703.735499999999</v>
      </c>
      <c r="G31" s="12">
        <f>G32+G35+G38</f>
        <v>22224.828993999996</v>
      </c>
      <c r="H31" s="12">
        <f>H32+H35+H38</f>
        <v>14833.433858</v>
      </c>
      <c r="I31" s="12">
        <f>I32+I35+I38</f>
        <v>409317.99835199997</v>
      </c>
      <c r="J31" s="4"/>
    </row>
    <row r="32" spans="1:10" s="3" customFormat="1" ht="16.5" x14ac:dyDescent="0.25">
      <c r="A32" s="9">
        <v>1</v>
      </c>
      <c r="B32" s="24" t="s">
        <v>39</v>
      </c>
      <c r="C32" s="9"/>
      <c r="D32" s="12">
        <f>SUM(D33:D34)</f>
        <v>175981</v>
      </c>
      <c r="E32" s="12">
        <f t="shared" ref="E32:I32" si="8">SUM(E33:E34)</f>
        <v>176970</v>
      </c>
      <c r="F32" s="12">
        <f t="shared" si="8"/>
        <v>0</v>
      </c>
      <c r="G32" s="12">
        <f t="shared" si="8"/>
        <v>0</v>
      </c>
      <c r="H32" s="12">
        <f t="shared" si="8"/>
        <v>989</v>
      </c>
      <c r="I32" s="12">
        <f t="shared" si="8"/>
        <v>176970</v>
      </c>
      <c r="J32" s="4"/>
    </row>
    <row r="33" spans="1:9" ht="16.5" x14ac:dyDescent="0.25">
      <c r="A33" s="20"/>
      <c r="B33" s="19" t="s">
        <v>40</v>
      </c>
      <c r="C33" s="19"/>
      <c r="D33" s="22">
        <v>53600</v>
      </c>
      <c r="E33" s="22">
        <v>52800</v>
      </c>
      <c r="F33" s="22"/>
      <c r="G33" s="23"/>
      <c r="H33" s="23">
        <f>E33-D33</f>
        <v>-800</v>
      </c>
      <c r="I33" s="22">
        <f>E33</f>
        <v>52800</v>
      </c>
    </row>
    <row r="34" spans="1:9" ht="16.5" x14ac:dyDescent="0.25">
      <c r="A34" s="20"/>
      <c r="B34" s="19" t="s">
        <v>41</v>
      </c>
      <c r="C34" s="19"/>
      <c r="D34" s="22">
        <v>122381</v>
      </c>
      <c r="E34" s="22">
        <v>124170</v>
      </c>
      <c r="F34" s="22"/>
      <c r="G34" s="23"/>
      <c r="H34" s="23">
        <f>E34-D34</f>
        <v>1789</v>
      </c>
      <c r="I34" s="22">
        <f>E34</f>
        <v>124170</v>
      </c>
    </row>
    <row r="35" spans="1:9" s="3" customFormat="1" ht="16.5" x14ac:dyDescent="0.25">
      <c r="A35" s="9">
        <v>2</v>
      </c>
      <c r="B35" s="10" t="s">
        <v>42</v>
      </c>
      <c r="C35" s="10"/>
      <c r="D35" s="11">
        <v>165290</v>
      </c>
      <c r="E35" s="11">
        <f t="shared" ref="E35" si="9">E36</f>
        <v>164301</v>
      </c>
      <c r="F35" s="11">
        <f>SUM(F36:F37)</f>
        <v>30703.735499999999</v>
      </c>
      <c r="G35" s="12">
        <f>SUM(G36:G37)</f>
        <v>7963.9837779999998</v>
      </c>
      <c r="H35" s="12">
        <f>SUM(H36:H37)</f>
        <v>12380.330958</v>
      </c>
      <c r="I35" s="11">
        <f>SUM(I36:I37)</f>
        <v>216623.05023599998</v>
      </c>
    </row>
    <row r="36" spans="1:9" ht="16.5" x14ac:dyDescent="0.25">
      <c r="A36" s="20"/>
      <c r="B36" s="19" t="s">
        <v>43</v>
      </c>
      <c r="C36" s="19"/>
      <c r="D36" s="22">
        <v>165290</v>
      </c>
      <c r="E36" s="22">
        <v>164301</v>
      </c>
      <c r="F36" s="22">
        <v>0</v>
      </c>
      <c r="G36" s="23">
        <v>-285</v>
      </c>
      <c r="H36" s="23">
        <f>E36-D36</f>
        <v>-989</v>
      </c>
      <c r="I36" s="22">
        <f>E36</f>
        <v>164301</v>
      </c>
    </row>
    <row r="37" spans="1:9" ht="16.5" x14ac:dyDescent="0.25">
      <c r="A37" s="20"/>
      <c r="B37" s="19" t="s">
        <v>44</v>
      </c>
      <c r="C37" s="19"/>
      <c r="D37" s="22">
        <v>0</v>
      </c>
      <c r="E37" s="22"/>
      <c r="F37" s="22">
        <v>30703.735499999999</v>
      </c>
      <c r="G37" s="23">
        <f>8518.935678-269.9519</f>
        <v>8248.9837779999998</v>
      </c>
      <c r="H37" s="22">
        <v>13369.330958</v>
      </c>
      <c r="I37" s="22">
        <f>D37+(F37+G37+H37)</f>
        <v>52322.050235999995</v>
      </c>
    </row>
    <row r="38" spans="1:9" s="3" customFormat="1" ht="16.5" x14ac:dyDescent="0.25">
      <c r="A38" s="9">
        <v>3</v>
      </c>
      <c r="B38" s="10" t="s">
        <v>45</v>
      </c>
      <c r="C38" s="10"/>
      <c r="D38" s="11">
        <f>SUM(D39:D40)</f>
        <v>0</v>
      </c>
      <c r="E38" s="11"/>
      <c r="F38" s="11">
        <f>SUM(F39:F40)</f>
        <v>0</v>
      </c>
      <c r="G38" s="12">
        <f>SUM(G39:G40)</f>
        <v>14260.845215999998</v>
      </c>
      <c r="H38" s="12">
        <f>SUM(H39:H40)</f>
        <v>1464.1029000000001</v>
      </c>
      <c r="I38" s="11">
        <f>D38-E38+(F38+G38+H38)</f>
        <v>15724.948115999998</v>
      </c>
    </row>
    <row r="39" spans="1:9" ht="16.5" x14ac:dyDescent="0.25">
      <c r="A39" s="19"/>
      <c r="B39" s="19" t="s">
        <v>46</v>
      </c>
      <c r="C39" s="19"/>
      <c r="D39" s="19"/>
      <c r="E39" s="19"/>
      <c r="F39" s="19"/>
      <c r="G39" s="20"/>
      <c r="H39" s="22">
        <v>1464.1029000000001</v>
      </c>
      <c r="I39" s="22">
        <f>D39-E39+(F39+G39+H39)</f>
        <v>1464.1029000000001</v>
      </c>
    </row>
    <row r="40" spans="1:9" ht="16.5" x14ac:dyDescent="0.25">
      <c r="A40" s="19"/>
      <c r="B40" s="19" t="s">
        <v>47</v>
      </c>
      <c r="C40" s="19"/>
      <c r="D40" s="19"/>
      <c r="E40" s="19"/>
      <c r="F40" s="19"/>
      <c r="G40" s="22">
        <f>20594.648391-6333.803175</f>
        <v>14260.845215999998</v>
      </c>
      <c r="H40" s="22">
        <v>0</v>
      </c>
      <c r="I40" s="22">
        <f>G40</f>
        <v>14260.845215999998</v>
      </c>
    </row>
    <row r="45" spans="1:9" x14ac:dyDescent="0.25">
      <c r="G45" s="1"/>
      <c r="H45" s="1"/>
    </row>
    <row r="46" spans="1:9" x14ac:dyDescent="0.25">
      <c r="G46" s="1"/>
      <c r="H46" s="1"/>
    </row>
    <row r="47" spans="1:9" x14ac:dyDescent="0.25">
      <c r="G47" s="1"/>
      <c r="H47" s="1"/>
    </row>
    <row r="48" spans="1:9" x14ac:dyDescent="0.25">
      <c r="G48" s="1"/>
      <c r="H48" s="1"/>
    </row>
  </sheetData>
  <mergeCells count="13">
    <mergeCell ref="A1:I1"/>
    <mergeCell ref="F5:F6"/>
    <mergeCell ref="G5:G6"/>
    <mergeCell ref="H5:H6"/>
    <mergeCell ref="I5:I6"/>
    <mergeCell ref="H4:I4"/>
    <mergeCell ref="A2:I2"/>
    <mergeCell ref="A3:I3"/>
    <mergeCell ref="A5:A6"/>
    <mergeCell ref="B5:B6"/>
    <mergeCell ref="C5:C6"/>
    <mergeCell ref="D5:D6"/>
    <mergeCell ref="E5:E6"/>
  </mergeCells>
  <pageMargins left="0.70866141732283472" right="0.51181102362204722" top="0.70866141732283472" bottom="0.70866141732283472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PHỤ LỤC 1</vt:lpstr>
      <vt:lpstr>'PHỤ LỤC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Xuan</cp:lastModifiedBy>
  <cp:lastPrinted>2026-09-08T08:11:43Z</cp:lastPrinted>
  <dcterms:created xsi:type="dcterms:W3CDTF">2026-09-01T09:53:10Z</dcterms:created>
  <dcterms:modified xsi:type="dcterms:W3CDTF">2026-09-24T07:48:24Z</dcterms:modified>
</cp:coreProperties>
</file>